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640" windowHeight="10035"/>
  </bookViews>
  <sheets>
    <sheet name="INGRESOS" sheetId="2" r:id="rId1"/>
    <sheet name="HOJA" sheetId="3" r:id="rId2"/>
    <sheet name="HOJA2" sheetId="4" r:id="rId3"/>
  </sheets>
  <externalReferences>
    <externalReference r:id="rId4"/>
  </externalReferences>
  <definedNames>
    <definedName name="_xlnm.Print_Area" localSheetId="0">INGRESOS!$A$1:$N$57</definedName>
  </definedNames>
  <calcPr calcId="144525"/>
</workbook>
</file>

<file path=xl/calcChain.xml><?xml version="1.0" encoding="utf-8"?>
<calcChain xmlns="http://schemas.openxmlformats.org/spreadsheetml/2006/main">
  <c r="M16" i="2" l="1"/>
  <c r="M15" i="2"/>
  <c r="M10" i="2"/>
  <c r="L16" i="2"/>
  <c r="L15" i="2"/>
  <c r="L10" i="2"/>
  <c r="K16" i="2"/>
  <c r="K15" i="2"/>
  <c r="K10" i="2"/>
  <c r="J16" i="2"/>
  <c r="J15" i="2"/>
  <c r="J10" i="2"/>
  <c r="I15" i="2"/>
  <c r="I10" i="2"/>
  <c r="I16" i="2"/>
  <c r="H16" i="2"/>
  <c r="H15" i="2"/>
  <c r="H10" i="2"/>
  <c r="G16" i="2"/>
  <c r="G15" i="2"/>
  <c r="N21" i="2"/>
  <c r="N20" i="2"/>
  <c r="N19" i="2"/>
  <c r="N18" i="2"/>
  <c r="G10" i="2"/>
  <c r="F16" i="2"/>
  <c r="F15" i="2"/>
  <c r="F10" i="2"/>
  <c r="N17" i="2"/>
  <c r="N9" i="2"/>
  <c r="N11" i="2"/>
  <c r="N12" i="2"/>
  <c r="N13" i="2"/>
  <c r="N14" i="2"/>
  <c r="N22" i="2"/>
  <c r="N8" i="2"/>
  <c r="E16" i="2"/>
  <c r="E15" i="2"/>
  <c r="E10" i="2"/>
  <c r="D16" i="2"/>
  <c r="D15" i="2"/>
  <c r="D10" i="2"/>
  <c r="C16" i="2"/>
  <c r="C15" i="2"/>
  <c r="C10" i="2"/>
  <c r="B16" i="2"/>
  <c r="N16" i="2" s="1"/>
  <c r="B15" i="2"/>
  <c r="N15" i="2" s="1"/>
  <c r="B10" i="2"/>
  <c r="M23" i="2"/>
  <c r="A22" i="2"/>
  <c r="A16" i="2"/>
  <c r="A15" i="2"/>
  <c r="A14" i="2"/>
  <c r="A12" i="2"/>
  <c r="A11" i="2"/>
  <c r="L23" i="2"/>
  <c r="K23" i="2"/>
  <c r="J23" i="2"/>
  <c r="I23" i="2"/>
  <c r="H23" i="2"/>
  <c r="G23" i="2"/>
  <c r="B23" i="2"/>
  <c r="A10" i="2"/>
  <c r="A9" i="2"/>
  <c r="A8" i="2"/>
  <c r="A7" i="2"/>
  <c r="N10" i="2" l="1"/>
  <c r="F23" i="2"/>
  <c r="E23" i="2"/>
  <c r="D23" i="2"/>
  <c r="C23" i="2"/>
  <c r="N23" i="2" l="1"/>
</calcChain>
</file>

<file path=xl/sharedStrings.xml><?xml version="1.0" encoding="utf-8"?>
<sst xmlns="http://schemas.openxmlformats.org/spreadsheetml/2006/main" count="25" uniqueCount="25">
  <si>
    <t>SISTEMA INTERMUNICIPAL DE AGUAS Y SANEAMIENTO DE MONCLOVA Y FRONTERA COAHUILA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</si>
  <si>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</si>
  <si>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</si>
  <si>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</si>
  <si>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</si>
  <si>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</si>
  <si>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</si>
  <si>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</si>
  <si>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</si>
  <si>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</si>
  <si>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</si>
  <si>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</si>
  <si>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ACUMULADO</t>
  </si>
  <si>
    <t>TOTAL INGRESOS</t>
  </si>
  <si>
    <t>DICIEMBRE</t>
  </si>
  <si>
    <t>Ingresos por Contratación</t>
  </si>
  <si>
    <t xml:space="preserve">ESTADISTICAS E INDICADORES SOBRE INGRESOS </t>
  </si>
  <si>
    <t>Servicios de Vactor y/o Vacon</t>
  </si>
  <si>
    <t>Laboratorio</t>
  </si>
  <si>
    <t>Rezago de Saneamiento</t>
  </si>
  <si>
    <t>Otros Saneamientos</t>
  </si>
  <si>
    <t>Agua para pipa</t>
  </si>
  <si>
    <t>RESPONSABLE: C.P. Enrique Hernandez Plata</t>
  </si>
  <si>
    <t>Titular de la Unidad de Transparencia</t>
  </si>
  <si>
    <t>FECHA: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</si>
</sst>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3" fillId="0" borderId="0" xfId="0" applyFont="1" applyAlignment="1">
      <alignment horizontal="center" vertical="top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4" fontId="6" fillId="0" borderId="4" xfId="0" applyNumberFormat="1" applyFont="1" applyBorder="1"/>
    <xf numFmtId="4" fontId="6" fillId="0" borderId="5" xfId="0" applyNumberFormat="1" applyFont="1" applyBorder="1"/>
    <xf numFmtId="0" fontId="2" fillId="0" borderId="0" xfId="0" applyFont="1" applyAlignment="1">
      <alignment horizontal="right"/>
    </xf>
    <xf numFmtId="4" fontId="2" fillId="0" borderId="6" xfId="0" applyNumberFormat="1" applyFont="1" applyBorder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5473894231034446"/>
          <c:y val="3.8711006901406053E-2"/>
          <c:w val="0.84125800107286397"/>
          <c:h val="0.9489432764225067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s-MX" sz="18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20,877,232.00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1205210790682508E-4"/>
                  <c:y val="0.118518536952431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 algn="ctr" rtl="0">
                  <a:defRPr lang="es-MX"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INGRESOS!$B$23:$M$23</c:f>
              <c:numCache>
                <c:formatCode>#,##0.00</c:formatCode>
                <c:ptCount val="12"/>
                <c:pt idx="0">
                  <c:v>17346150</c:v>
                </c:pt>
                <c:pt idx="1">
                  <c:v>16875976</c:v>
                </c:pt>
                <c:pt idx="2">
                  <c:v>18920092</c:v>
                </c:pt>
                <c:pt idx="3">
                  <c:v>19803924</c:v>
                </c:pt>
                <c:pt idx="4">
                  <c:v>22419638</c:v>
                </c:pt>
                <c:pt idx="5">
                  <c:v>21743157</c:v>
                </c:pt>
                <c:pt idx="6">
                  <c:v>20877232</c:v>
                </c:pt>
                <c:pt idx="7">
                  <c:v>21977662</c:v>
                </c:pt>
                <c:pt idx="8">
                  <c:v>21013378</c:v>
                </c:pt>
                <c:pt idx="9">
                  <c:v>29280001</c:v>
                </c:pt>
                <c:pt idx="10">
                  <c:v>19526065</c:v>
                </c:pt>
                <c:pt idx="11">
                  <c:v>25962364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gapDepth val="0"/>
        <c:shape val="box"/>
        <c:axId val="30151424"/>
        <c:axId val="30152960"/>
        <c:axId val="0"/>
      </c:bar3DChart>
      <c:catAx>
        <c:axId val="30151424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one"/>
        <c:crossAx val="30152960"/>
        <c:crosses val="autoZero"/>
        <c:auto val="1"/>
        <c:lblAlgn val="ctr"/>
        <c:lblOffset val="100"/>
        <c:noMultiLvlLbl val="0"/>
      </c:catAx>
      <c:valAx>
        <c:axId val="30152960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0151424"/>
        <c:crosses val="autoZero"/>
        <c:crossBetween val="between"/>
        <c:majorUnit val="500000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988" l="0.70000000000000062" r="0.70000000000000062" t="0.7500000000000098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232456</xdr:colOff>
      <xdr:row>23</xdr:row>
      <xdr:rowOff>60949</xdr:rowOff>
    </xdr:from>
    <xdr:to>
      <xdr:col>13</xdr:col>
      <xdr:colOff>663349</xdr:colOff>
      <xdr:row>56</xdr:row>
      <xdr:rowOff>117645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643511</xdr:colOff>
      <xdr:row>35</xdr:row>
      <xdr:rowOff>130699</xdr:rowOff>
    </xdr:from>
    <xdr:ext cx="356893" cy="1458219"/>
    <xdr:sp macro="" textlink="">
      <xdr:nvSpPr>
        <xdr:cNvPr id="3" name="2 CuadroTexto"/>
        <xdr:cNvSpPr txBox="1"/>
      </xdr:nvSpPr>
      <xdr:spPr>
        <a:xfrm>
          <a:off x="4272082" y="7036324"/>
          <a:ext cx="356893" cy="1458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vert270" wrap="square" rtlCol="0" anchor="t">
          <a:noAutofit/>
        </a:bodyPr>
        <a:lstStyle/>
        <a:p>
          <a:r>
            <a:rPr lang="es-MX" sz="1800" b="1"/>
            <a:t>16,875,976.00</a:t>
          </a:r>
        </a:p>
      </xdr:txBody>
    </xdr:sp>
    <xdr:clientData/>
  </xdr:oneCellAnchor>
  <xdr:oneCellAnchor>
    <xdr:from>
      <xdr:col>5</xdr:col>
      <xdr:colOff>82958</xdr:colOff>
      <xdr:row>36</xdr:row>
      <xdr:rowOff>14173</xdr:rowOff>
    </xdr:from>
    <xdr:ext cx="356893" cy="1581149"/>
    <xdr:sp macro="" textlink="">
      <xdr:nvSpPr>
        <xdr:cNvPr id="5" name="4 CuadroTexto"/>
        <xdr:cNvSpPr txBox="1"/>
      </xdr:nvSpPr>
      <xdr:spPr>
        <a:xfrm>
          <a:off x="5684565" y="7112566"/>
          <a:ext cx="356893" cy="1581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vert270" wrap="square" rtlCol="0" anchor="t">
          <a:noAutofit/>
        </a:bodyPr>
        <a:lstStyle/>
        <a:p>
          <a:r>
            <a:rPr lang="es-MX" sz="1800" b="1">
              <a:latin typeface="+mn-lt"/>
              <a:ea typeface="+mn-ea"/>
              <a:cs typeface="+mn-cs"/>
            </a:rPr>
            <a:t>19,803,924.00</a:t>
          </a:r>
        </a:p>
      </xdr:txBody>
    </xdr:sp>
    <xdr:clientData/>
  </xdr:oneCellAnchor>
  <xdr:oneCellAnchor>
    <xdr:from>
      <xdr:col>4</xdr:col>
      <xdr:colOff>350169</xdr:colOff>
      <xdr:row>36</xdr:row>
      <xdr:rowOff>64137</xdr:rowOff>
    </xdr:from>
    <xdr:ext cx="356893" cy="1458219"/>
    <xdr:sp macro="" textlink="">
      <xdr:nvSpPr>
        <xdr:cNvPr id="6" name="5 CuadroTexto"/>
        <xdr:cNvSpPr txBox="1"/>
      </xdr:nvSpPr>
      <xdr:spPr>
        <a:xfrm>
          <a:off x="4965258" y="7162530"/>
          <a:ext cx="356893" cy="1458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vert270" wrap="square" rtlCol="0" anchor="t">
          <a:noAutofit/>
        </a:bodyPr>
        <a:lstStyle/>
        <a:p>
          <a:r>
            <a:rPr lang="es-MX" sz="1800" b="1"/>
            <a:t>18,920,092.00</a:t>
          </a:r>
        </a:p>
      </xdr:txBody>
    </xdr:sp>
    <xdr:clientData/>
  </xdr:oneCellAnchor>
  <xdr:oneCellAnchor>
    <xdr:from>
      <xdr:col>5</xdr:col>
      <xdr:colOff>829932</xdr:colOff>
      <xdr:row>36</xdr:row>
      <xdr:rowOff>68035</xdr:rowOff>
    </xdr:from>
    <xdr:ext cx="356893" cy="1581149"/>
    <xdr:sp macro="" textlink="">
      <xdr:nvSpPr>
        <xdr:cNvPr id="7" name="6 CuadroTexto"/>
        <xdr:cNvSpPr txBox="1"/>
      </xdr:nvSpPr>
      <xdr:spPr>
        <a:xfrm>
          <a:off x="6431539" y="7166428"/>
          <a:ext cx="356893" cy="1581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vert270" wrap="square" rtlCol="0" anchor="t">
          <a:noAutofit/>
        </a:bodyPr>
        <a:lstStyle/>
        <a:p>
          <a:r>
            <a:rPr lang="es-MX" sz="1800" b="1">
              <a:latin typeface="+mn-lt"/>
              <a:ea typeface="+mn-ea"/>
              <a:cs typeface="+mn-cs"/>
            </a:rPr>
            <a:t>22,419,638.00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59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60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17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18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75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76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0.38931</cdr:x>
      <cdr:y>0.87824</cdr:y>
    </cdr:from>
    <cdr:to>
      <cdr:x>0.5432</cdr:x>
      <cdr:y>0.92746</cdr:y>
    </cdr:to>
    <cdr:sp macro="" textlink="">
      <cdr:nvSpPr>
        <cdr:cNvPr id="234" name="59 CuadroTexto"/>
        <cdr:cNvSpPr txBox="1"/>
      </cdr:nvSpPr>
      <cdr:spPr>
        <a:xfrm xmlns:a="http://schemas.openxmlformats.org/drawingml/2006/main">
          <a:off x="4935376" y="5447364"/>
          <a:ext cx="1950913" cy="305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0.27995</cdr:x>
      <cdr:y>0.83545</cdr:y>
    </cdr:from>
    <cdr:to>
      <cdr:x>0.34813</cdr:x>
      <cdr:y>0.86317</cdr:y>
    </cdr:to>
    <cdr:sp macro="" textlink="">
      <cdr:nvSpPr>
        <cdr:cNvPr id="235" name="234 CuadroTexto"/>
        <cdr:cNvSpPr txBox="1"/>
      </cdr:nvSpPr>
      <cdr:spPr>
        <a:xfrm xmlns:a="http://schemas.openxmlformats.org/drawingml/2006/main">
          <a:off x="3503838" y="5244700"/>
          <a:ext cx="853281" cy="174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fontAlgn="base"/>
          <a:r>
            <a:rPr lang="es-MX" sz="1100" b="0" i="0" baseline="0">
              <a:latin typeface="+mn-lt"/>
              <a:ea typeface="+mn-ea"/>
              <a:cs typeface="+mn-cs"/>
            </a:rPr>
            <a:t>FEBRERO</a:t>
          </a:r>
        </a:p>
      </cdr:txBody>
    </cdr:sp>
  </cdr:relSizeAnchor>
  <cdr:relSizeAnchor xmlns:cdr="http://schemas.openxmlformats.org/drawingml/2006/chartDrawing">
    <cdr:from>
      <cdr:x>0.24231</cdr:x>
      <cdr:y>0.25795</cdr:y>
    </cdr:from>
    <cdr:to>
      <cdr:x>0.27396</cdr:x>
      <cdr:y>0.69788</cdr:y>
    </cdr:to>
    <cdr:sp macro="" textlink="">
      <cdr:nvSpPr>
        <cdr:cNvPr id="247" name="246 CuadroTexto"/>
        <cdr:cNvSpPr txBox="1"/>
      </cdr:nvSpPr>
      <cdr:spPr>
        <a:xfrm xmlns:a="http://schemas.openxmlformats.org/drawingml/2006/main" rot="21409436">
          <a:off x="3038870" y="1655532"/>
          <a:ext cx="396931" cy="282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s-MX" sz="1800" b="1"/>
            <a:t>17,346,150.00</a:t>
          </a:r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89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90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347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348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0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405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406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0.30607</cdr:x>
      <cdr:y>0.85927</cdr:y>
    </cdr:from>
    <cdr:to>
      <cdr:x>0.35923</cdr:x>
      <cdr:y>0.89162</cdr:y>
    </cdr:to>
    <cdr:sp macro="" textlink="">
      <cdr:nvSpPr>
        <cdr:cNvPr id="461" name="59 CuadroTexto"/>
        <cdr:cNvSpPr txBox="1"/>
      </cdr:nvSpPr>
      <cdr:spPr>
        <a:xfrm xmlns:a="http://schemas.openxmlformats.org/drawingml/2006/main">
          <a:off x="3830705" y="5394276"/>
          <a:ext cx="665321" cy="203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0.22377</cdr:x>
      <cdr:y>0.84493</cdr:y>
    </cdr:from>
    <cdr:to>
      <cdr:x>0.36985</cdr:x>
      <cdr:y>0.90775</cdr:y>
    </cdr:to>
    <cdr:sp macro="" textlink="">
      <cdr:nvSpPr>
        <cdr:cNvPr id="462" name="234 CuadroTexto"/>
        <cdr:cNvSpPr txBox="1"/>
      </cdr:nvSpPr>
      <cdr:spPr>
        <a:xfrm xmlns:a="http://schemas.openxmlformats.org/drawingml/2006/main">
          <a:off x="2800633" y="5304233"/>
          <a:ext cx="1828299" cy="394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s-MX" sz="1050" b="1" i="0" u="none" strike="noStrike" kern="12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0.24231</cdr:x>
      <cdr:y>0.25795</cdr:y>
    </cdr:from>
    <cdr:to>
      <cdr:x>0.27396</cdr:x>
      <cdr:y>0.69788</cdr:y>
    </cdr:to>
    <cdr:sp macro="" textlink="">
      <cdr:nvSpPr>
        <cdr:cNvPr id="463" name="246 CuadroTexto"/>
        <cdr:cNvSpPr txBox="1"/>
      </cdr:nvSpPr>
      <cdr:spPr>
        <a:xfrm xmlns:a="http://schemas.openxmlformats.org/drawingml/2006/main" rot="21409436">
          <a:off x="3038870" y="1655532"/>
          <a:ext cx="396931" cy="282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s-MX" sz="1800" b="1"/>
            <a:t>17,346,150.00</a:t>
          </a:r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4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1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520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521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2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4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7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7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578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579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9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5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0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0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3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636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637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7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0.38931</cdr:x>
      <cdr:y>0.87824</cdr:y>
    </cdr:from>
    <cdr:to>
      <cdr:x>0.5432</cdr:x>
      <cdr:y>0.92746</cdr:y>
    </cdr:to>
    <cdr:sp macro="" textlink="">
      <cdr:nvSpPr>
        <cdr:cNvPr id="692" name="59 CuadroTexto"/>
        <cdr:cNvSpPr txBox="1"/>
      </cdr:nvSpPr>
      <cdr:spPr>
        <a:xfrm xmlns:a="http://schemas.openxmlformats.org/drawingml/2006/main">
          <a:off x="4935376" y="5447364"/>
          <a:ext cx="1950913" cy="305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0.27995</cdr:x>
      <cdr:y>0.84177</cdr:y>
    </cdr:from>
    <cdr:to>
      <cdr:x>0.34813</cdr:x>
      <cdr:y>0.8695</cdr:y>
    </cdr:to>
    <cdr:sp macro="" textlink="">
      <cdr:nvSpPr>
        <cdr:cNvPr id="693" name="234 CuadroTexto"/>
        <cdr:cNvSpPr txBox="1"/>
      </cdr:nvSpPr>
      <cdr:spPr>
        <a:xfrm xmlns:a="http://schemas.openxmlformats.org/drawingml/2006/main">
          <a:off x="3503838" y="5284388"/>
          <a:ext cx="853281" cy="174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fontAlgn="base"/>
          <a:endParaRPr lang="es-MX" sz="1100" b="0" i="0" baseline="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6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2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5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751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752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5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7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0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0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809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810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1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5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6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867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868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8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8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0.3354</cdr:x>
      <cdr:y>0.84821</cdr:y>
    </cdr:from>
    <cdr:to>
      <cdr:x>0.38856</cdr:x>
      <cdr:y>0.88056</cdr:y>
    </cdr:to>
    <cdr:sp macro="" textlink="">
      <cdr:nvSpPr>
        <cdr:cNvPr id="923" name="59 CuadroTexto"/>
        <cdr:cNvSpPr txBox="1"/>
      </cdr:nvSpPr>
      <cdr:spPr>
        <a:xfrm xmlns:a="http://schemas.openxmlformats.org/drawingml/2006/main">
          <a:off x="4197801" y="5324797"/>
          <a:ext cx="665336" cy="203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/>
            <a:t>MARZO</a:t>
          </a:r>
        </a:p>
      </cdr:txBody>
    </cdr:sp>
  </cdr:relSizeAnchor>
  <cdr:relSizeAnchor xmlns:cdr="http://schemas.openxmlformats.org/drawingml/2006/chartDrawing">
    <cdr:from>
      <cdr:x>0.22377</cdr:x>
      <cdr:y>0.84493</cdr:y>
    </cdr:from>
    <cdr:to>
      <cdr:x>0.36985</cdr:x>
      <cdr:y>0.90775</cdr:y>
    </cdr:to>
    <cdr:sp macro="" textlink="">
      <cdr:nvSpPr>
        <cdr:cNvPr id="924" name="234 CuadroTexto"/>
        <cdr:cNvSpPr txBox="1"/>
      </cdr:nvSpPr>
      <cdr:spPr>
        <a:xfrm xmlns:a="http://schemas.openxmlformats.org/drawingml/2006/main">
          <a:off x="2800633" y="5304233"/>
          <a:ext cx="1828299" cy="394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s-MX" sz="1050" b="1" i="0" u="none" strike="noStrike" kern="12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3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8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982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983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9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3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040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041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4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6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9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09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098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099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0.38931</cdr:x>
      <cdr:y>0.87824</cdr:y>
    </cdr:from>
    <cdr:to>
      <cdr:x>0.5432</cdr:x>
      <cdr:y>0.92746</cdr:y>
    </cdr:to>
    <cdr:sp macro="" textlink="">
      <cdr:nvSpPr>
        <cdr:cNvPr id="1154" name="59 CuadroTexto"/>
        <cdr:cNvSpPr txBox="1"/>
      </cdr:nvSpPr>
      <cdr:spPr>
        <a:xfrm xmlns:a="http://schemas.openxmlformats.org/drawingml/2006/main">
          <a:off x="4935376" y="5447364"/>
          <a:ext cx="1950913" cy="305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0.27995</cdr:x>
      <cdr:y>0.84177</cdr:y>
    </cdr:from>
    <cdr:to>
      <cdr:x>0.34813</cdr:x>
      <cdr:y>0.8695</cdr:y>
    </cdr:to>
    <cdr:sp macro="" textlink="">
      <cdr:nvSpPr>
        <cdr:cNvPr id="1155" name="234 CuadroTexto"/>
        <cdr:cNvSpPr txBox="1"/>
      </cdr:nvSpPr>
      <cdr:spPr>
        <a:xfrm xmlns:a="http://schemas.openxmlformats.org/drawingml/2006/main">
          <a:off x="3503838" y="5284388"/>
          <a:ext cx="853281" cy="174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fontAlgn="base"/>
          <a:endParaRPr lang="es-MX" sz="1100" b="0" i="0" baseline="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0.24231</cdr:x>
      <cdr:y>0.25795</cdr:y>
    </cdr:from>
    <cdr:to>
      <cdr:x>0.27396</cdr:x>
      <cdr:y>0.69788</cdr:y>
    </cdr:to>
    <cdr:sp macro="" textlink="">
      <cdr:nvSpPr>
        <cdr:cNvPr id="1156" name="246 CuadroTexto"/>
        <cdr:cNvSpPr txBox="1"/>
      </cdr:nvSpPr>
      <cdr:spPr>
        <a:xfrm xmlns:a="http://schemas.openxmlformats.org/drawingml/2006/main" rot="21409436">
          <a:off x="3038870" y="1655532"/>
          <a:ext cx="396931" cy="282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endParaRPr lang="es-MX" sz="18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7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7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8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1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1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213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214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4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7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271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272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7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2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2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2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329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330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3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7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0.38455</cdr:x>
      <cdr:y>0.86085</cdr:y>
    </cdr:from>
    <cdr:to>
      <cdr:x>0.43771</cdr:x>
      <cdr:y>0.8932</cdr:y>
    </cdr:to>
    <cdr:sp macro="" textlink="">
      <cdr:nvSpPr>
        <cdr:cNvPr id="1385" name="59 CuadroTexto"/>
        <cdr:cNvSpPr txBox="1"/>
      </cdr:nvSpPr>
      <cdr:spPr>
        <a:xfrm xmlns:a="http://schemas.openxmlformats.org/drawingml/2006/main">
          <a:off x="4812957" y="5404172"/>
          <a:ext cx="665336" cy="203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/>
            <a:t>ABRIL</a:t>
          </a:r>
        </a:p>
      </cdr:txBody>
    </cdr:sp>
  </cdr:relSizeAnchor>
  <cdr:relSizeAnchor xmlns:cdr="http://schemas.openxmlformats.org/drawingml/2006/chartDrawing">
    <cdr:from>
      <cdr:x>0.22377</cdr:x>
      <cdr:y>0.84493</cdr:y>
    </cdr:from>
    <cdr:to>
      <cdr:x>0.36985</cdr:x>
      <cdr:y>0.90775</cdr:y>
    </cdr:to>
    <cdr:sp macro="" textlink="">
      <cdr:nvSpPr>
        <cdr:cNvPr id="1386" name="234 CuadroTexto"/>
        <cdr:cNvSpPr txBox="1"/>
      </cdr:nvSpPr>
      <cdr:spPr>
        <a:xfrm xmlns:a="http://schemas.openxmlformats.org/drawingml/2006/main">
          <a:off x="2800633" y="5304233"/>
          <a:ext cx="1828299" cy="394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s-MX" sz="1050" b="1" i="0" u="none" strike="noStrike" kern="12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0.24231</cdr:x>
      <cdr:y>0.25795</cdr:y>
    </cdr:from>
    <cdr:to>
      <cdr:x>0.27396</cdr:x>
      <cdr:y>0.69788</cdr:y>
    </cdr:to>
    <cdr:sp macro="" textlink="">
      <cdr:nvSpPr>
        <cdr:cNvPr id="1387" name="246 CuadroTexto"/>
        <cdr:cNvSpPr txBox="1"/>
      </cdr:nvSpPr>
      <cdr:spPr>
        <a:xfrm xmlns:a="http://schemas.openxmlformats.org/drawingml/2006/main" rot="21409436">
          <a:off x="3038870" y="1655532"/>
          <a:ext cx="396931" cy="282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endParaRPr lang="es-MX" sz="18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3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2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4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444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445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5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4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0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502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503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5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560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561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6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8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5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1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0.38931</cdr:x>
      <cdr:y>0.87824</cdr:y>
    </cdr:from>
    <cdr:to>
      <cdr:x>0.5432</cdr:x>
      <cdr:y>0.92746</cdr:y>
    </cdr:to>
    <cdr:sp macro="" textlink="">
      <cdr:nvSpPr>
        <cdr:cNvPr id="1616" name="59 CuadroTexto"/>
        <cdr:cNvSpPr txBox="1"/>
      </cdr:nvSpPr>
      <cdr:spPr>
        <a:xfrm xmlns:a="http://schemas.openxmlformats.org/drawingml/2006/main">
          <a:off x="4935376" y="5447364"/>
          <a:ext cx="1950913" cy="305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0.2633</cdr:x>
      <cdr:y>0.83703</cdr:y>
    </cdr:from>
    <cdr:to>
      <cdr:x>0.33148</cdr:x>
      <cdr:y>0.86476</cdr:y>
    </cdr:to>
    <cdr:sp macro="" textlink="">
      <cdr:nvSpPr>
        <cdr:cNvPr id="1617" name="234 CuadroTexto"/>
        <cdr:cNvSpPr txBox="1"/>
      </cdr:nvSpPr>
      <cdr:spPr>
        <a:xfrm xmlns:a="http://schemas.openxmlformats.org/drawingml/2006/main">
          <a:off x="3295421" y="5254624"/>
          <a:ext cx="853323" cy="174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fontAlgn="base"/>
          <a:endParaRPr lang="es-MX" sz="1100" b="0" i="0" baseline="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0.24231</cdr:x>
      <cdr:y>0.25795</cdr:y>
    </cdr:from>
    <cdr:to>
      <cdr:x>0.27396</cdr:x>
      <cdr:y>0.69788</cdr:y>
    </cdr:to>
    <cdr:sp macro="" textlink="">
      <cdr:nvSpPr>
        <cdr:cNvPr id="1618" name="246 CuadroTexto"/>
        <cdr:cNvSpPr txBox="1"/>
      </cdr:nvSpPr>
      <cdr:spPr>
        <a:xfrm xmlns:a="http://schemas.openxmlformats.org/drawingml/2006/main" rot="21409436">
          <a:off x="3038870" y="1655532"/>
          <a:ext cx="396931" cy="282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endParaRPr lang="es-MX" sz="18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3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7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675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676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6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3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733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734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5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6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6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9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791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792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79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4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0.22997</cdr:x>
      <cdr:y>0.82766</cdr:y>
    </cdr:from>
    <cdr:to>
      <cdr:x>0.28313</cdr:x>
      <cdr:y>0.86001</cdr:y>
    </cdr:to>
    <cdr:sp macro="" textlink="">
      <cdr:nvSpPr>
        <cdr:cNvPr id="1847" name="59 CuadroTexto"/>
        <cdr:cNvSpPr txBox="1"/>
      </cdr:nvSpPr>
      <cdr:spPr>
        <a:xfrm xmlns:a="http://schemas.openxmlformats.org/drawingml/2006/main">
          <a:off x="2878193" y="5195812"/>
          <a:ext cx="665336" cy="203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0" i="0" baseline="0">
              <a:latin typeface="+mn-lt"/>
              <a:ea typeface="+mn-ea"/>
              <a:cs typeface="+mn-cs"/>
            </a:rPr>
            <a:t>ENERO</a:t>
          </a:r>
        </a:p>
      </cdr:txBody>
    </cdr:sp>
  </cdr:relSizeAnchor>
  <cdr:relSizeAnchor xmlns:cdr="http://schemas.openxmlformats.org/drawingml/2006/chartDrawing">
    <cdr:from>
      <cdr:x>0.22377</cdr:x>
      <cdr:y>0.84493</cdr:y>
    </cdr:from>
    <cdr:to>
      <cdr:x>0.36985</cdr:x>
      <cdr:y>0.90775</cdr:y>
    </cdr:to>
    <cdr:sp macro="" textlink="">
      <cdr:nvSpPr>
        <cdr:cNvPr id="1848" name="234 CuadroTexto"/>
        <cdr:cNvSpPr txBox="1"/>
      </cdr:nvSpPr>
      <cdr:spPr>
        <a:xfrm xmlns:a="http://schemas.openxmlformats.org/drawingml/2006/main">
          <a:off x="2800633" y="5304233"/>
          <a:ext cx="1828299" cy="394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s-MX" sz="1050" b="1" i="0" u="none" strike="noStrike" kern="12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0.24231</cdr:x>
      <cdr:y>0.25795</cdr:y>
    </cdr:from>
    <cdr:to>
      <cdr:x>0.27396</cdr:x>
      <cdr:y>0.69788</cdr:y>
    </cdr:to>
    <cdr:sp macro="" textlink="">
      <cdr:nvSpPr>
        <cdr:cNvPr id="1849" name="246 CuadroTexto"/>
        <cdr:cNvSpPr txBox="1"/>
      </cdr:nvSpPr>
      <cdr:spPr>
        <a:xfrm xmlns:a="http://schemas.openxmlformats.org/drawingml/2006/main" rot="21409436">
          <a:off x="3038870" y="1655532"/>
          <a:ext cx="396931" cy="282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endParaRPr lang="es-MX" sz="1800" b="0"/>
        </a:p>
      </cdr:txBody>
    </cdr:sp>
  </cdr:relSizeAnchor>
  <cdr:relSizeAnchor xmlns:cdr="http://schemas.openxmlformats.org/drawingml/2006/chartDrawing">
    <cdr:from>
      <cdr:x>0.44236</cdr:x>
      <cdr:y>0.87401</cdr:y>
    </cdr:from>
    <cdr:to>
      <cdr:x>0.49552</cdr:x>
      <cdr:y>0.90636</cdr:y>
    </cdr:to>
    <cdr:sp macro="" textlink="">
      <cdr:nvSpPr>
        <cdr:cNvPr id="1850" name="59 CuadroTexto"/>
        <cdr:cNvSpPr txBox="1"/>
      </cdr:nvSpPr>
      <cdr:spPr>
        <a:xfrm xmlns:a="http://schemas.openxmlformats.org/drawingml/2006/main">
          <a:off x="5536407" y="5486796"/>
          <a:ext cx="665336" cy="203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MAYO</a:t>
          </a:r>
        </a:p>
      </cdr:txBody>
    </cdr:sp>
  </cdr:relSizeAnchor>
  <cdr:relSizeAnchor xmlns:cdr="http://schemas.openxmlformats.org/drawingml/2006/chartDrawing">
    <cdr:from>
      <cdr:x>0.49159</cdr:x>
      <cdr:y>0.88802</cdr:y>
    </cdr:from>
    <cdr:to>
      <cdr:x>0.54475</cdr:x>
      <cdr:y>0.92037</cdr:y>
    </cdr:to>
    <cdr:sp macro="" textlink="">
      <cdr:nvSpPr>
        <cdr:cNvPr id="1851" name="59 CuadroTexto"/>
        <cdr:cNvSpPr txBox="1"/>
      </cdr:nvSpPr>
      <cdr:spPr>
        <a:xfrm xmlns:a="http://schemas.openxmlformats.org/drawingml/2006/main">
          <a:off x="6166827" y="5776058"/>
          <a:ext cx="666878" cy="210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100"/>
            <a:t>JUNIO</a:t>
          </a:r>
        </a:p>
      </cdr:txBody>
    </cdr:sp>
  </cdr:relSizeAnchor>
  <cdr:relSizeAnchor xmlns:cdr="http://schemas.openxmlformats.org/drawingml/2006/chartDrawing">
    <cdr:from>
      <cdr:x>0.50296</cdr:x>
      <cdr:y>0.287</cdr:y>
    </cdr:from>
    <cdr:to>
      <cdr:x>0.53313</cdr:x>
      <cdr:y>0.64371</cdr:y>
    </cdr:to>
    <cdr:sp macro="" textlink="">
      <cdr:nvSpPr>
        <cdr:cNvPr id="1852" name="1851 CuadroTexto"/>
        <cdr:cNvSpPr txBox="1"/>
      </cdr:nvSpPr>
      <cdr:spPr>
        <a:xfrm xmlns:a="http://schemas.openxmlformats.org/drawingml/2006/main">
          <a:off x="6309440" y="1866729"/>
          <a:ext cx="378557" cy="2320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s-MX" sz="1800" b="1">
              <a:latin typeface="+mn-lt"/>
              <a:ea typeface="+mn-ea"/>
              <a:cs typeface="+mn-cs"/>
            </a:rPr>
            <a:t>21,743,157.00</a:t>
          </a:r>
          <a:endParaRPr lang="es-MX" sz="1800" b="1"/>
        </a:p>
      </cdr:txBody>
    </cdr:sp>
  </cdr:relSizeAnchor>
  <cdr:relSizeAnchor xmlns:cdr="http://schemas.openxmlformats.org/drawingml/2006/chartDrawing">
    <cdr:from>
      <cdr:x>0.54854</cdr:x>
      <cdr:y>0.89955</cdr:y>
    </cdr:from>
    <cdr:to>
      <cdr:x>0.6017</cdr:x>
      <cdr:y>0.9319</cdr:y>
    </cdr:to>
    <cdr:sp macro="" textlink="">
      <cdr:nvSpPr>
        <cdr:cNvPr id="1853" name="59 CuadroTexto"/>
        <cdr:cNvSpPr txBox="1"/>
      </cdr:nvSpPr>
      <cdr:spPr>
        <a:xfrm xmlns:a="http://schemas.openxmlformats.org/drawingml/2006/main">
          <a:off x="6882581" y="5827661"/>
          <a:ext cx="667004" cy="209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JULIO</a:t>
          </a:r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8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0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910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911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1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3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6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6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1968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1969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19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026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027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6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0.38931</cdr:x>
      <cdr:y>0.87824</cdr:y>
    </cdr:from>
    <cdr:to>
      <cdr:x>0.5432</cdr:x>
      <cdr:y>0.92746</cdr:y>
    </cdr:to>
    <cdr:sp macro="" textlink="">
      <cdr:nvSpPr>
        <cdr:cNvPr id="2082" name="59 CuadroTexto"/>
        <cdr:cNvSpPr txBox="1"/>
      </cdr:nvSpPr>
      <cdr:spPr>
        <a:xfrm xmlns:a="http://schemas.openxmlformats.org/drawingml/2006/main">
          <a:off x="4935376" y="5447364"/>
          <a:ext cx="1950913" cy="305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0.27995</cdr:x>
      <cdr:y>0.83545</cdr:y>
    </cdr:from>
    <cdr:to>
      <cdr:x>0.34813</cdr:x>
      <cdr:y>0.86317</cdr:y>
    </cdr:to>
    <cdr:sp macro="" textlink="">
      <cdr:nvSpPr>
        <cdr:cNvPr id="2083" name="234 CuadroTexto"/>
        <cdr:cNvSpPr txBox="1"/>
      </cdr:nvSpPr>
      <cdr:spPr>
        <a:xfrm xmlns:a="http://schemas.openxmlformats.org/drawingml/2006/main">
          <a:off x="3503838" y="5244700"/>
          <a:ext cx="853281" cy="174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fontAlgn="base"/>
          <a:r>
            <a:rPr lang="es-MX" sz="1100" b="0" i="0" baseline="0">
              <a:latin typeface="+mn-lt"/>
              <a:ea typeface="+mn-ea"/>
              <a:cs typeface="+mn-cs"/>
            </a:rPr>
            <a:t>FEBRERO</a:t>
          </a:r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0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1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4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141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142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4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9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19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199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200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0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4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5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257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258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7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2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0.30607</cdr:x>
      <cdr:y>0.85927</cdr:y>
    </cdr:from>
    <cdr:to>
      <cdr:x>0.35923</cdr:x>
      <cdr:y>0.89162</cdr:y>
    </cdr:to>
    <cdr:sp macro="" textlink="">
      <cdr:nvSpPr>
        <cdr:cNvPr id="2313" name="59 CuadroTexto"/>
        <cdr:cNvSpPr txBox="1"/>
      </cdr:nvSpPr>
      <cdr:spPr>
        <a:xfrm xmlns:a="http://schemas.openxmlformats.org/drawingml/2006/main">
          <a:off x="3830705" y="5394276"/>
          <a:ext cx="665321" cy="203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0.22377</cdr:x>
      <cdr:y>0.84493</cdr:y>
    </cdr:from>
    <cdr:to>
      <cdr:x>0.36985</cdr:x>
      <cdr:y>0.90775</cdr:y>
    </cdr:to>
    <cdr:sp macro="" textlink="">
      <cdr:nvSpPr>
        <cdr:cNvPr id="2314" name="234 CuadroTexto"/>
        <cdr:cNvSpPr txBox="1"/>
      </cdr:nvSpPr>
      <cdr:spPr>
        <a:xfrm xmlns:a="http://schemas.openxmlformats.org/drawingml/2006/main">
          <a:off x="2800633" y="5304233"/>
          <a:ext cx="1828299" cy="394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s-MX" sz="1050" b="1" i="0" u="none" strike="noStrike" kern="12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2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2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3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4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5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5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6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7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372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373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8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8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9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3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0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0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1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2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2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430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431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3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4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5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5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6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7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8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8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488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489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9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4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0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1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1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2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3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3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0.38931</cdr:x>
      <cdr:y>0.87824</cdr:y>
    </cdr:from>
    <cdr:to>
      <cdr:x>0.5432</cdr:x>
      <cdr:y>0.92746</cdr:y>
    </cdr:to>
    <cdr:sp macro="" textlink="">
      <cdr:nvSpPr>
        <cdr:cNvPr id="2544" name="59 CuadroTexto"/>
        <cdr:cNvSpPr txBox="1"/>
      </cdr:nvSpPr>
      <cdr:spPr>
        <a:xfrm xmlns:a="http://schemas.openxmlformats.org/drawingml/2006/main">
          <a:off x="4935376" y="5447364"/>
          <a:ext cx="1950913" cy="305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0.27995</cdr:x>
      <cdr:y>0.84177</cdr:y>
    </cdr:from>
    <cdr:to>
      <cdr:x>0.34813</cdr:x>
      <cdr:y>0.8695</cdr:y>
    </cdr:to>
    <cdr:sp macro="" textlink="">
      <cdr:nvSpPr>
        <cdr:cNvPr id="2545" name="234 CuadroTexto"/>
        <cdr:cNvSpPr txBox="1"/>
      </cdr:nvSpPr>
      <cdr:spPr>
        <a:xfrm xmlns:a="http://schemas.openxmlformats.org/drawingml/2006/main">
          <a:off x="3503838" y="5284388"/>
          <a:ext cx="853281" cy="174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fontAlgn="base"/>
          <a:endParaRPr lang="es-MX" sz="1100" b="0" i="0" baseline="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5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6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6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7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8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8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9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5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0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603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604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1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1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3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3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4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5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6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661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662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6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7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8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9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9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6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0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1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1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719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720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2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3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4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4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5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6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6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0.3354</cdr:x>
      <cdr:y>0.84821</cdr:y>
    </cdr:from>
    <cdr:to>
      <cdr:x>0.38856</cdr:x>
      <cdr:y>0.88056</cdr:y>
    </cdr:to>
    <cdr:sp macro="" textlink="">
      <cdr:nvSpPr>
        <cdr:cNvPr id="2775" name="59 CuadroTexto"/>
        <cdr:cNvSpPr txBox="1"/>
      </cdr:nvSpPr>
      <cdr:spPr>
        <a:xfrm xmlns:a="http://schemas.openxmlformats.org/drawingml/2006/main">
          <a:off x="4197801" y="5324797"/>
          <a:ext cx="665336" cy="203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/>
            <a:t>MARZO</a:t>
          </a:r>
        </a:p>
      </cdr:txBody>
    </cdr:sp>
  </cdr:relSizeAnchor>
  <cdr:relSizeAnchor xmlns:cdr="http://schemas.openxmlformats.org/drawingml/2006/chartDrawing">
    <cdr:from>
      <cdr:x>0.22377</cdr:x>
      <cdr:y>0.84493</cdr:y>
    </cdr:from>
    <cdr:to>
      <cdr:x>0.36985</cdr:x>
      <cdr:y>0.90775</cdr:y>
    </cdr:to>
    <cdr:sp macro="" textlink="">
      <cdr:nvSpPr>
        <cdr:cNvPr id="2776" name="234 CuadroTexto"/>
        <cdr:cNvSpPr txBox="1"/>
      </cdr:nvSpPr>
      <cdr:spPr>
        <a:xfrm xmlns:a="http://schemas.openxmlformats.org/drawingml/2006/main">
          <a:off x="2800633" y="5304233"/>
          <a:ext cx="1828299" cy="394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s-MX" sz="1050" b="1" i="0" u="none" strike="noStrike" kern="12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8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9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9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7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0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1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1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2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3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834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835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4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4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5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6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7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7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8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9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892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893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8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0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0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1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2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2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3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4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4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2950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2951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5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6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7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7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8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9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29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0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0.38931</cdr:x>
      <cdr:y>0.87824</cdr:y>
    </cdr:from>
    <cdr:to>
      <cdr:x>0.5432</cdr:x>
      <cdr:y>0.92746</cdr:y>
    </cdr:to>
    <cdr:sp macro="" textlink="">
      <cdr:nvSpPr>
        <cdr:cNvPr id="3006" name="59 CuadroTexto"/>
        <cdr:cNvSpPr txBox="1"/>
      </cdr:nvSpPr>
      <cdr:spPr>
        <a:xfrm xmlns:a="http://schemas.openxmlformats.org/drawingml/2006/main">
          <a:off x="4935376" y="5447364"/>
          <a:ext cx="1950913" cy="305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0.27995</cdr:x>
      <cdr:y>0.84177</cdr:y>
    </cdr:from>
    <cdr:to>
      <cdr:x>0.34813</cdr:x>
      <cdr:y>0.8695</cdr:y>
    </cdr:to>
    <cdr:sp macro="" textlink="">
      <cdr:nvSpPr>
        <cdr:cNvPr id="3007" name="234 CuadroTexto"/>
        <cdr:cNvSpPr txBox="1"/>
      </cdr:nvSpPr>
      <cdr:spPr>
        <a:xfrm xmlns:a="http://schemas.openxmlformats.org/drawingml/2006/main">
          <a:off x="3503838" y="5284388"/>
          <a:ext cx="853281" cy="174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fontAlgn="base"/>
          <a:endParaRPr lang="es-MX" sz="1100" b="0" i="0" baseline="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0.24231</cdr:x>
      <cdr:y>0.25795</cdr:y>
    </cdr:from>
    <cdr:to>
      <cdr:x>0.27396</cdr:x>
      <cdr:y>0.69788</cdr:y>
    </cdr:to>
    <cdr:sp macro="" textlink="">
      <cdr:nvSpPr>
        <cdr:cNvPr id="3008" name="246 CuadroTexto"/>
        <cdr:cNvSpPr txBox="1"/>
      </cdr:nvSpPr>
      <cdr:spPr>
        <a:xfrm xmlns:a="http://schemas.openxmlformats.org/drawingml/2006/main" rot="21409436">
          <a:off x="3038870" y="1655532"/>
          <a:ext cx="396931" cy="282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endParaRPr lang="es-MX" sz="18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1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2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2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3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4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5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5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6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3065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3066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7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8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8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9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0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0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0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1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2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3123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3124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3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3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4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5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5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6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7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8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3181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3182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8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9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1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0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1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1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2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3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0.38455</cdr:x>
      <cdr:y>0.86085</cdr:y>
    </cdr:from>
    <cdr:to>
      <cdr:x>0.43771</cdr:x>
      <cdr:y>0.8932</cdr:y>
    </cdr:to>
    <cdr:sp macro="" textlink="">
      <cdr:nvSpPr>
        <cdr:cNvPr id="3237" name="59 CuadroTexto"/>
        <cdr:cNvSpPr txBox="1"/>
      </cdr:nvSpPr>
      <cdr:spPr>
        <a:xfrm xmlns:a="http://schemas.openxmlformats.org/drawingml/2006/main">
          <a:off x="4812957" y="5404172"/>
          <a:ext cx="665336" cy="203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/>
            <a:t>ABRIL</a:t>
          </a:r>
        </a:p>
      </cdr:txBody>
    </cdr:sp>
  </cdr:relSizeAnchor>
  <cdr:relSizeAnchor xmlns:cdr="http://schemas.openxmlformats.org/drawingml/2006/chartDrawing">
    <cdr:from>
      <cdr:x>0.22377</cdr:x>
      <cdr:y>0.84493</cdr:y>
    </cdr:from>
    <cdr:to>
      <cdr:x>0.36985</cdr:x>
      <cdr:y>0.90775</cdr:y>
    </cdr:to>
    <cdr:sp macro="" textlink="">
      <cdr:nvSpPr>
        <cdr:cNvPr id="3238" name="234 CuadroTexto"/>
        <cdr:cNvSpPr txBox="1"/>
      </cdr:nvSpPr>
      <cdr:spPr>
        <a:xfrm xmlns:a="http://schemas.openxmlformats.org/drawingml/2006/main">
          <a:off x="2800633" y="5304233"/>
          <a:ext cx="1828299" cy="394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s-MX" sz="1050" b="1" i="0" u="none" strike="noStrike" kern="12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0.24231</cdr:x>
      <cdr:y>0.25795</cdr:y>
    </cdr:from>
    <cdr:to>
      <cdr:x>0.27396</cdr:x>
      <cdr:y>0.69788</cdr:y>
    </cdr:to>
    <cdr:sp macro="" textlink="">
      <cdr:nvSpPr>
        <cdr:cNvPr id="3239" name="246 CuadroTexto"/>
        <cdr:cNvSpPr txBox="1"/>
      </cdr:nvSpPr>
      <cdr:spPr>
        <a:xfrm xmlns:a="http://schemas.openxmlformats.org/drawingml/2006/main" rot="21409436">
          <a:off x="3038870" y="1655532"/>
          <a:ext cx="396931" cy="282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endParaRPr lang="es-MX" sz="18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4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5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6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6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7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8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8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9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3296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3297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2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0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1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1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2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3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3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4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5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3354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3355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6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6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7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8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9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9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3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0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1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3412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3413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2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2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2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3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3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4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4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4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5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6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0.38931</cdr:x>
      <cdr:y>0.87824</cdr:y>
    </cdr:from>
    <cdr:to>
      <cdr:x>0.5432</cdr:x>
      <cdr:y>0.92746</cdr:y>
    </cdr:to>
    <cdr:sp macro="" textlink="">
      <cdr:nvSpPr>
        <cdr:cNvPr id="3468" name="59 CuadroTexto"/>
        <cdr:cNvSpPr txBox="1"/>
      </cdr:nvSpPr>
      <cdr:spPr>
        <a:xfrm xmlns:a="http://schemas.openxmlformats.org/drawingml/2006/main">
          <a:off x="4935376" y="5447364"/>
          <a:ext cx="1950913" cy="305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0.2633</cdr:x>
      <cdr:y>0.83703</cdr:y>
    </cdr:from>
    <cdr:to>
      <cdr:x>0.33148</cdr:x>
      <cdr:y>0.86476</cdr:y>
    </cdr:to>
    <cdr:sp macro="" textlink="">
      <cdr:nvSpPr>
        <cdr:cNvPr id="3469" name="234 CuadroTexto"/>
        <cdr:cNvSpPr txBox="1"/>
      </cdr:nvSpPr>
      <cdr:spPr>
        <a:xfrm xmlns:a="http://schemas.openxmlformats.org/drawingml/2006/main">
          <a:off x="3295421" y="5254624"/>
          <a:ext cx="853323" cy="174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fontAlgn="base"/>
          <a:endParaRPr lang="es-MX" sz="1100" b="0" i="0" baseline="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0.24231</cdr:x>
      <cdr:y>0.25795</cdr:y>
    </cdr:from>
    <cdr:to>
      <cdr:x>0.27396</cdr:x>
      <cdr:y>0.69788</cdr:y>
    </cdr:to>
    <cdr:sp macro="" textlink="">
      <cdr:nvSpPr>
        <cdr:cNvPr id="3470" name="246 CuadroTexto"/>
        <cdr:cNvSpPr txBox="1"/>
      </cdr:nvSpPr>
      <cdr:spPr>
        <a:xfrm xmlns:a="http://schemas.openxmlformats.org/drawingml/2006/main" rot="21409436">
          <a:off x="3038870" y="1655532"/>
          <a:ext cx="396931" cy="282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endParaRPr lang="es-MX" sz="18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60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7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8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8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9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9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9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4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0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0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0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1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1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1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2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2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3527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3528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3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4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4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4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4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5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5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5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6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6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7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7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7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7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8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3585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3586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9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59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00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0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0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0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0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0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0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07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0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0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1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1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1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1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14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1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1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1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1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1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2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2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2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2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2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2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2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2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2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2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3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3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3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3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3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3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3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3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3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3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4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4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4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0.49062</cdr:x>
      <cdr:y>0.94859</cdr:y>
    </cdr:from>
    <cdr:to>
      <cdr:x>0.72922</cdr:x>
      <cdr:y>1</cdr:y>
    </cdr:to>
    <cdr:sp macro="" textlink="">
      <cdr:nvSpPr>
        <cdr:cNvPr id="3643" name="58 CuadroTexto"/>
        <cdr:cNvSpPr txBox="1"/>
      </cdr:nvSpPr>
      <cdr:spPr>
        <a:xfrm xmlns:a="http://schemas.openxmlformats.org/drawingml/2006/main">
          <a:off x="1815704" y="3661172"/>
          <a:ext cx="883046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0.40988</cdr:x>
      <cdr:y>0.87824</cdr:y>
    </cdr:from>
    <cdr:to>
      <cdr:x>0.56377</cdr:x>
      <cdr:y>0.92746</cdr:y>
    </cdr:to>
    <cdr:sp macro="" textlink="">
      <cdr:nvSpPr>
        <cdr:cNvPr id="3644" name="59 CuadroTexto"/>
        <cdr:cNvSpPr txBox="1"/>
      </cdr:nvSpPr>
      <cdr:spPr>
        <a:xfrm xmlns:a="http://schemas.openxmlformats.org/drawingml/2006/main">
          <a:off x="2200102" y="3363516"/>
          <a:ext cx="826071" cy="188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4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4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4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4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4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5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51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5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5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5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5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5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5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58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5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6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6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6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6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6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65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6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6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6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6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7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7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72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7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7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7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7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7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7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79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8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8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8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83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8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8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86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8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8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89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90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91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92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93" name="1 CuadroTexto"/>
        <cdr:cNvSpPr txBox="1"/>
      </cdr:nvSpPr>
      <cdr:spPr>
        <a:xfrm xmlns:a="http://schemas.openxmlformats.org/drawingml/2006/main">
          <a:off x="2371030" y="3560915"/>
          <a:ext cx="590324" cy="29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94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95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96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97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0.64067</cdr:x>
      <cdr:y>0.92261</cdr:y>
    </cdr:from>
    <cdr:to>
      <cdr:x>0.80018</cdr:x>
      <cdr:y>1</cdr:y>
    </cdr:to>
    <cdr:sp macro="" textlink="">
      <cdr:nvSpPr>
        <cdr:cNvPr id="3698" name="1 CuadroTexto"/>
        <cdr:cNvSpPr txBox="1"/>
      </cdr:nvSpPr>
      <cdr:spPr>
        <a:xfrm xmlns:a="http://schemas.openxmlformats.org/drawingml/2006/main">
          <a:off x="3667504" y="2845863"/>
          <a:ext cx="913119" cy="23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50" b="1"/>
        </a:p>
      </cdr:txBody>
    </cdr:sp>
  </cdr:relSizeAnchor>
  <cdr:relSizeAnchor xmlns:cdr="http://schemas.openxmlformats.org/drawingml/2006/chartDrawing">
    <cdr:from>
      <cdr:x>0.22997</cdr:x>
      <cdr:y>0.82766</cdr:y>
    </cdr:from>
    <cdr:to>
      <cdr:x>0.28313</cdr:x>
      <cdr:y>0.86001</cdr:y>
    </cdr:to>
    <cdr:sp macro="" textlink="">
      <cdr:nvSpPr>
        <cdr:cNvPr id="3699" name="59 CuadroTexto"/>
        <cdr:cNvSpPr txBox="1"/>
      </cdr:nvSpPr>
      <cdr:spPr>
        <a:xfrm xmlns:a="http://schemas.openxmlformats.org/drawingml/2006/main">
          <a:off x="2878193" y="5195812"/>
          <a:ext cx="665336" cy="203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0" i="0" baseline="0">
              <a:latin typeface="+mn-lt"/>
              <a:ea typeface="+mn-ea"/>
              <a:cs typeface="+mn-cs"/>
            </a:rPr>
            <a:t>ENERO</a:t>
          </a:r>
        </a:p>
      </cdr:txBody>
    </cdr:sp>
  </cdr:relSizeAnchor>
  <cdr:relSizeAnchor xmlns:cdr="http://schemas.openxmlformats.org/drawingml/2006/chartDrawing">
    <cdr:from>
      <cdr:x>0.22377</cdr:x>
      <cdr:y>0.84493</cdr:y>
    </cdr:from>
    <cdr:to>
      <cdr:x>0.36985</cdr:x>
      <cdr:y>0.90775</cdr:y>
    </cdr:to>
    <cdr:sp macro="" textlink="">
      <cdr:nvSpPr>
        <cdr:cNvPr id="3700" name="234 CuadroTexto"/>
        <cdr:cNvSpPr txBox="1"/>
      </cdr:nvSpPr>
      <cdr:spPr>
        <a:xfrm xmlns:a="http://schemas.openxmlformats.org/drawingml/2006/main">
          <a:off x="2800633" y="5304233"/>
          <a:ext cx="1828299" cy="394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s-MX" sz="1050" b="1" i="0" u="none" strike="noStrike" kern="12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0.24231</cdr:x>
      <cdr:y>0.25795</cdr:y>
    </cdr:from>
    <cdr:to>
      <cdr:x>0.27396</cdr:x>
      <cdr:y>0.69788</cdr:y>
    </cdr:to>
    <cdr:sp macro="" textlink="">
      <cdr:nvSpPr>
        <cdr:cNvPr id="3701" name="246 CuadroTexto"/>
        <cdr:cNvSpPr txBox="1"/>
      </cdr:nvSpPr>
      <cdr:spPr>
        <a:xfrm xmlns:a="http://schemas.openxmlformats.org/drawingml/2006/main" rot="21409436">
          <a:off x="3038870" y="1655532"/>
          <a:ext cx="396931" cy="2823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endParaRPr lang="es-MX" sz="1800" b="0"/>
        </a:p>
      </cdr:txBody>
    </cdr:sp>
  </cdr:relSizeAnchor>
  <cdr:relSizeAnchor xmlns:cdr="http://schemas.openxmlformats.org/drawingml/2006/chartDrawing">
    <cdr:from>
      <cdr:x>0.44236</cdr:x>
      <cdr:y>0.87401</cdr:y>
    </cdr:from>
    <cdr:to>
      <cdr:x>0.49552</cdr:x>
      <cdr:y>0.90636</cdr:y>
    </cdr:to>
    <cdr:sp macro="" textlink="">
      <cdr:nvSpPr>
        <cdr:cNvPr id="3702" name="59 CuadroTexto"/>
        <cdr:cNvSpPr txBox="1"/>
      </cdr:nvSpPr>
      <cdr:spPr>
        <a:xfrm xmlns:a="http://schemas.openxmlformats.org/drawingml/2006/main">
          <a:off x="5536407" y="5486796"/>
          <a:ext cx="665336" cy="203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MAYO</a:t>
          </a:r>
        </a:p>
      </cdr:txBody>
    </cdr:sp>
  </cdr:relSizeAnchor>
  <cdr:relSizeAnchor xmlns:cdr="http://schemas.openxmlformats.org/drawingml/2006/chartDrawing">
    <cdr:from>
      <cdr:x>0.49159</cdr:x>
      <cdr:y>0.88802</cdr:y>
    </cdr:from>
    <cdr:to>
      <cdr:x>0.54475</cdr:x>
      <cdr:y>0.92037</cdr:y>
    </cdr:to>
    <cdr:sp macro="" textlink="">
      <cdr:nvSpPr>
        <cdr:cNvPr id="3703" name="59 CuadroTexto"/>
        <cdr:cNvSpPr txBox="1"/>
      </cdr:nvSpPr>
      <cdr:spPr>
        <a:xfrm xmlns:a="http://schemas.openxmlformats.org/drawingml/2006/main">
          <a:off x="6166827" y="5776058"/>
          <a:ext cx="666878" cy="210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100"/>
            <a:t>JUNIO</a:t>
          </a:r>
        </a:p>
      </cdr:txBody>
    </cdr:sp>
  </cdr:relSizeAnchor>
  <cdr:relSizeAnchor xmlns:cdr="http://schemas.openxmlformats.org/drawingml/2006/chartDrawing">
    <cdr:from>
      <cdr:x>0.50296</cdr:x>
      <cdr:y>0.287</cdr:y>
    </cdr:from>
    <cdr:to>
      <cdr:x>0.53313</cdr:x>
      <cdr:y>0.64371</cdr:y>
    </cdr:to>
    <cdr:sp macro="" textlink="">
      <cdr:nvSpPr>
        <cdr:cNvPr id="3704" name="1851 CuadroTexto"/>
        <cdr:cNvSpPr txBox="1"/>
      </cdr:nvSpPr>
      <cdr:spPr>
        <a:xfrm xmlns:a="http://schemas.openxmlformats.org/drawingml/2006/main">
          <a:off x="6309440" y="1866729"/>
          <a:ext cx="378557" cy="2320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s-MX" sz="1800" b="1">
              <a:latin typeface="+mn-lt"/>
              <a:ea typeface="+mn-ea"/>
              <a:cs typeface="+mn-cs"/>
            </a:rPr>
            <a:t>21,743,157.00</a:t>
          </a:r>
          <a:endParaRPr lang="es-MX" sz="1800" b="1"/>
        </a:p>
      </cdr:txBody>
    </cdr:sp>
  </cdr:relSizeAnchor>
  <cdr:relSizeAnchor xmlns:cdr="http://schemas.openxmlformats.org/drawingml/2006/chartDrawing">
    <cdr:from>
      <cdr:x>0.54854</cdr:x>
      <cdr:y>0.89955</cdr:y>
    </cdr:from>
    <cdr:to>
      <cdr:x>0.6017</cdr:x>
      <cdr:y>0.9319</cdr:y>
    </cdr:to>
    <cdr:sp macro="" textlink="">
      <cdr:nvSpPr>
        <cdr:cNvPr id="3705" name="59 CuadroTexto"/>
        <cdr:cNvSpPr txBox="1"/>
      </cdr:nvSpPr>
      <cdr:spPr>
        <a:xfrm xmlns:a="http://schemas.openxmlformats.org/drawingml/2006/main">
          <a:off x="6882581" y="5827661"/>
          <a:ext cx="667004" cy="209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JULIO</a:t>
          </a:r>
        </a:p>
      </cdr:txBody>
    </cdr:sp>
  </cdr:relSizeAnchor>
  <cdr:relSizeAnchor xmlns:cdr="http://schemas.openxmlformats.org/drawingml/2006/chartDrawing">
    <cdr:from>
      <cdr:x>0.59399</cdr:x>
      <cdr:y>0.91536</cdr:y>
    </cdr:from>
    <cdr:to>
      <cdr:x>0.64715</cdr:x>
      <cdr:y>0.94771</cdr:y>
    </cdr:to>
    <cdr:sp macro="" textlink="">
      <cdr:nvSpPr>
        <cdr:cNvPr id="3706" name="59 CuadroTexto"/>
        <cdr:cNvSpPr txBox="1"/>
      </cdr:nvSpPr>
      <cdr:spPr>
        <a:xfrm xmlns:a="http://schemas.openxmlformats.org/drawingml/2006/main">
          <a:off x="7538065" y="5930080"/>
          <a:ext cx="674627" cy="209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100">
              <a:latin typeface="+mn-lt"/>
              <a:ea typeface="+mn-ea"/>
              <a:cs typeface="+mn-cs"/>
            </a:rPr>
            <a:t>AGOSTO</a:t>
          </a:r>
        </a:p>
      </cdr:txBody>
    </cdr:sp>
  </cdr:relSizeAnchor>
  <cdr:relSizeAnchor xmlns:cdr="http://schemas.openxmlformats.org/drawingml/2006/chartDrawing">
    <cdr:from>
      <cdr:x>0.64821</cdr:x>
      <cdr:y>0.93463</cdr:y>
    </cdr:from>
    <cdr:to>
      <cdr:x>0.70137</cdr:x>
      <cdr:y>0.96698</cdr:y>
    </cdr:to>
    <cdr:sp macro="" textlink="">
      <cdr:nvSpPr>
        <cdr:cNvPr id="3707" name="59 CuadroTexto"/>
        <cdr:cNvSpPr txBox="1"/>
      </cdr:nvSpPr>
      <cdr:spPr>
        <a:xfrm xmlns:a="http://schemas.openxmlformats.org/drawingml/2006/main">
          <a:off x="9026071" y="5998482"/>
          <a:ext cx="740234" cy="207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100">
              <a:latin typeface="Calibri"/>
            </a:rPr>
            <a:t>SEPTIEMBRE</a:t>
          </a:r>
        </a:p>
      </cdr:txBody>
    </cdr:sp>
  </cdr:relSizeAnchor>
  <cdr:relSizeAnchor xmlns:cdr="http://schemas.openxmlformats.org/drawingml/2006/chartDrawing">
    <cdr:from>
      <cdr:x>0.71417</cdr:x>
      <cdr:y>0.94356</cdr:y>
    </cdr:from>
    <cdr:to>
      <cdr:x>0.76733</cdr:x>
      <cdr:y>0.97591</cdr:y>
    </cdr:to>
    <cdr:sp macro="" textlink="">
      <cdr:nvSpPr>
        <cdr:cNvPr id="3708" name="59 CuadroTexto"/>
        <cdr:cNvSpPr txBox="1"/>
      </cdr:nvSpPr>
      <cdr:spPr>
        <a:xfrm xmlns:a="http://schemas.openxmlformats.org/drawingml/2006/main">
          <a:off x="9944554" y="6066518"/>
          <a:ext cx="740234" cy="207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100">
              <a:latin typeface="Calibri"/>
            </a:rPr>
            <a:t>OCTUBRE</a:t>
          </a:r>
        </a:p>
      </cdr:txBody>
    </cdr:sp>
  </cdr:relSizeAnchor>
  <cdr:relSizeAnchor xmlns:cdr="http://schemas.openxmlformats.org/drawingml/2006/chartDrawing">
    <cdr:from>
      <cdr:x>0.76792</cdr:x>
      <cdr:y>0.95354</cdr:y>
    </cdr:from>
    <cdr:to>
      <cdr:x>0.82108</cdr:x>
      <cdr:y>0.98589</cdr:y>
    </cdr:to>
    <cdr:sp macro="" textlink="">
      <cdr:nvSpPr>
        <cdr:cNvPr id="3709" name="59 CuadroTexto"/>
        <cdr:cNvSpPr txBox="1"/>
      </cdr:nvSpPr>
      <cdr:spPr>
        <a:xfrm xmlns:a="http://schemas.openxmlformats.org/drawingml/2006/main">
          <a:off x="10692997" y="6130695"/>
          <a:ext cx="740234" cy="207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>
              <a:latin typeface="Calibri"/>
            </a:rPr>
            <a:t>NOVIEMBRE</a:t>
          </a:r>
        </a:p>
      </cdr:txBody>
    </cdr:sp>
  </cdr:relSizeAnchor>
  <cdr:relSizeAnchor xmlns:cdr="http://schemas.openxmlformats.org/drawingml/2006/chartDrawing">
    <cdr:from>
      <cdr:x>0.8298</cdr:x>
      <cdr:y>0.96765</cdr:y>
    </cdr:from>
    <cdr:to>
      <cdr:x>0.88296</cdr:x>
      <cdr:y>1</cdr:y>
    </cdr:to>
    <cdr:sp macro="" textlink="">
      <cdr:nvSpPr>
        <cdr:cNvPr id="3710" name="59 CuadroTexto"/>
        <cdr:cNvSpPr txBox="1"/>
      </cdr:nvSpPr>
      <cdr:spPr>
        <a:xfrm xmlns:a="http://schemas.openxmlformats.org/drawingml/2006/main">
          <a:off x="11554732" y="6221384"/>
          <a:ext cx="740234" cy="207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>
              <a:latin typeface="Calibri"/>
            </a:rPr>
            <a:t>DICIEMBRE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lina.gallegos/AppData/Local/Microsoft/Windows/Temporary%20Internet%20Files/Content.Outlook/3VCBSM8Q/NUEVO%20ICAI/ICAI%202014/ICAI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 21 FRACC XXIII"/>
      <sheetName val="ART. 21 FRACC XLI"/>
      <sheetName val="ART.21 FRACCXLI"/>
    </sheetNames>
    <sheetDataSet>
      <sheetData sheetId="0" refreshError="1"/>
      <sheetData sheetId="1" refreshError="1">
        <row r="6">
          <cell r="A6" t="str">
            <v>CONCEPTO DE INGRESO</v>
          </cell>
        </row>
        <row r="7">
          <cell r="A7" t="str">
            <v>Servicios de Agua</v>
          </cell>
        </row>
        <row r="8">
          <cell r="A8" t="str">
            <v>Servicios de Drenaje</v>
          </cell>
        </row>
        <row r="9">
          <cell r="A9" t="str">
            <v>Ingresos  por Rezagos</v>
          </cell>
        </row>
        <row r="10">
          <cell r="A10" t="str">
            <v>Agua Residual</v>
          </cell>
        </row>
        <row r="11">
          <cell r="A11" t="str">
            <v>Saneamiento</v>
          </cell>
        </row>
        <row r="13">
          <cell r="A13" t="str">
            <v>Ingresos por Reconexión</v>
          </cell>
        </row>
        <row r="14">
          <cell r="A14" t="str">
            <v>Servicios Diversos</v>
          </cell>
        </row>
        <row r="15">
          <cell r="A15" t="str">
            <v>ingresos Varios</v>
          </cell>
        </row>
        <row r="16">
          <cell r="A16" t="str">
            <v>Bonificaciones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84" zoomScaleNormal="84" workbookViewId="0">
      <selection sqref="A1:N1"/>
    </sheetView>
  </sheetViews>
  <sheetFormatPr baseColWidth="10" defaultRowHeight="15" x14ac:dyDescent="0.25"/>
  <cols>
    <col min="1" max="1" width="24.85546875" customWidth="1"/>
    <col min="2" max="13" width="14.7109375" customWidth="1"/>
    <col min="14" max="14" width="15" customWidth="1"/>
    <col min="15" max="15" width="16.7109375" customWidth="1"/>
    <col min="16" max="16" width="13.140625" customWidth="1"/>
  </cols>
  <sheetData>
    <row r="1" spans="1:16" ht="18.7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"/>
      <c r="P1" s="3"/>
    </row>
    <row r="2" spans="1:16" ht="15.75" customHeight="1" x14ac:dyDescent="0.2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4"/>
      <c r="P2" s="5"/>
    </row>
    <row r="3" spans="1:16" ht="15.75" customHeight="1" x14ac:dyDescent="0.25">
      <c r="A3" s="16" t="s">
        <v>24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  <c r="P3" s="5"/>
    </row>
    <row r="4" spans="1:16" ht="15.75" customHeight="1" x14ac:dyDescent="0.25">
      <c r="A4" s="16" t="s">
        <v>22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4"/>
      <c r="P4" s="5"/>
    </row>
    <row r="5" spans="1:16" ht="15.75" customHeight="1" x14ac:dyDescent="0.25">
      <c r="A5" s="16" t="s">
        <v>23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4"/>
      <c r="P5" s="5"/>
    </row>
    <row r="6" spans="1:16" ht="19.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6"/>
      <c r="P6" s="5"/>
    </row>
    <row r="7" spans="1:16" ht="25.5" customHeight="1" x14ac:dyDescent="0.25">
      <c r="A7" s="7" t="str">
        <f>'[1]ART. 21 FRACC XLI'!A6</f>
        <v>CONCEPTO DE INGRESO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14</v>
      </c>
      <c r="N7" s="7" t="s">
        <v>12</v>
      </c>
    </row>
    <row r="8" spans="1:16" ht="15.75" thickBot="1" x14ac:dyDescent="0.3">
      <c r="A8" s="8" t="str">
        <f>'[1]ART. 21 FRACC XLI'!A7</f>
        <v>Servicios de Agua</v>
      </c>
      <c r="B8" s="9">
        <v>9607004</v>
      </c>
      <c r="C8" s="9">
        <v>8850169</v>
      </c>
      <c r="D8" s="9">
        <v>10848790</v>
      </c>
      <c r="E8" s="9">
        <v>10888843</v>
      </c>
      <c r="F8" s="9">
        <v>12659020</v>
      </c>
      <c r="G8" s="9">
        <v>12198393</v>
      </c>
      <c r="H8" s="9">
        <v>11782633</v>
      </c>
      <c r="I8" s="9">
        <v>12508497</v>
      </c>
      <c r="J8" s="9">
        <v>10962480</v>
      </c>
      <c r="K8" s="9">
        <v>11205153</v>
      </c>
      <c r="L8" s="9">
        <v>9994572</v>
      </c>
      <c r="M8" s="9">
        <v>10185976</v>
      </c>
      <c r="N8" s="9">
        <f>SUM(B8:M8)</f>
        <v>131691530</v>
      </c>
    </row>
    <row r="9" spans="1:16" ht="15.75" thickBot="1" x14ac:dyDescent="0.3">
      <c r="A9" s="8" t="str">
        <f>'[1]ART. 21 FRACC XLI'!A8</f>
        <v>Servicios de Drenaje</v>
      </c>
      <c r="B9" s="10">
        <v>2528999</v>
      </c>
      <c r="C9" s="10">
        <v>2388545</v>
      </c>
      <c r="D9" s="9">
        <v>2868433</v>
      </c>
      <c r="E9" s="9">
        <v>3004384</v>
      </c>
      <c r="F9" s="9">
        <v>3319664</v>
      </c>
      <c r="G9" s="9">
        <v>3036880</v>
      </c>
      <c r="H9" s="9">
        <v>2880021</v>
      </c>
      <c r="I9" s="9">
        <v>3162025</v>
      </c>
      <c r="J9" s="9">
        <v>2725789</v>
      </c>
      <c r="K9" s="9">
        <v>2843641</v>
      </c>
      <c r="L9" s="9">
        <v>2515772</v>
      </c>
      <c r="M9" s="9">
        <v>2600022</v>
      </c>
      <c r="N9" s="9">
        <f t="shared" ref="N9:N22" si="0">SUM(B9:M9)</f>
        <v>33874175</v>
      </c>
    </row>
    <row r="10" spans="1:16" ht="15.75" thickBot="1" x14ac:dyDescent="0.3">
      <c r="A10" s="8" t="str">
        <f>'[1]ART. 21 FRACC XLI'!A9</f>
        <v>Ingresos  por Rezagos</v>
      </c>
      <c r="B10" s="10">
        <f>4384256+741872</f>
        <v>5126128</v>
      </c>
      <c r="C10" s="10">
        <f>3604186+549203</f>
        <v>4153389</v>
      </c>
      <c r="D10" s="9">
        <f>4415917+685772</f>
        <v>5101689</v>
      </c>
      <c r="E10" s="9">
        <f>4136314+582079</f>
        <v>4718393</v>
      </c>
      <c r="F10" s="9">
        <f>4647890+713778</f>
        <v>5361668</v>
      </c>
      <c r="G10" s="9">
        <f>4867494+979629</f>
        <v>5847123</v>
      </c>
      <c r="H10" s="9">
        <f>4479580+932889</f>
        <v>5412469</v>
      </c>
      <c r="I10" s="9">
        <f>5283214+1069244</f>
        <v>6352458</v>
      </c>
      <c r="J10" s="9">
        <f>5514809+1020336</f>
        <v>6535145</v>
      </c>
      <c r="K10" s="9">
        <f>5337285+1134185</f>
        <v>6471470</v>
      </c>
      <c r="L10" s="9">
        <f>5533079+1130206</f>
        <v>6663285</v>
      </c>
      <c r="M10" s="9">
        <f>10958830+1206429</f>
        <v>12165259</v>
      </c>
      <c r="N10" s="9">
        <f t="shared" si="0"/>
        <v>73908476</v>
      </c>
    </row>
    <row r="11" spans="1:16" ht="15.75" thickBot="1" x14ac:dyDescent="0.3">
      <c r="A11" s="8" t="str">
        <f>'[1]ART. 21 FRACC XLI'!A10</f>
        <v>Agua Residual</v>
      </c>
      <c r="B11" s="10">
        <v>0</v>
      </c>
      <c r="C11" s="10">
        <v>1183662</v>
      </c>
      <c r="D11" s="9">
        <v>0</v>
      </c>
      <c r="E11" s="9">
        <v>0</v>
      </c>
      <c r="F11" s="9">
        <v>1058496</v>
      </c>
      <c r="G11" s="9">
        <v>0</v>
      </c>
      <c r="H11" s="9">
        <v>0</v>
      </c>
      <c r="I11" s="9">
        <v>0</v>
      </c>
      <c r="J11" s="9">
        <v>0</v>
      </c>
      <c r="K11" s="9">
        <v>7873084</v>
      </c>
      <c r="L11" s="9">
        <v>0</v>
      </c>
      <c r="M11" s="9">
        <v>0</v>
      </c>
      <c r="N11" s="9">
        <f t="shared" si="0"/>
        <v>10115242</v>
      </c>
    </row>
    <row r="12" spans="1:16" ht="15.75" thickBot="1" x14ac:dyDescent="0.3">
      <c r="A12" s="8" t="str">
        <f>'[1]ART. 21 FRACC XLI'!A11</f>
        <v>Saneamiento</v>
      </c>
      <c r="B12" s="10">
        <v>570182</v>
      </c>
      <c r="C12" s="10">
        <v>588977</v>
      </c>
      <c r="D12" s="9">
        <v>701646</v>
      </c>
      <c r="E12" s="9">
        <v>492370</v>
      </c>
      <c r="F12" s="9">
        <v>445828</v>
      </c>
      <c r="G12" s="9">
        <v>269573</v>
      </c>
      <c r="H12" s="9">
        <v>269308</v>
      </c>
      <c r="I12" s="9">
        <v>296929</v>
      </c>
      <c r="J12" s="9">
        <v>264029</v>
      </c>
      <c r="K12" s="9">
        <v>319970</v>
      </c>
      <c r="L12" s="9">
        <v>314560</v>
      </c>
      <c r="M12" s="9">
        <v>363264</v>
      </c>
      <c r="N12" s="9">
        <f t="shared" si="0"/>
        <v>4896636</v>
      </c>
    </row>
    <row r="13" spans="1:16" ht="15.75" thickBot="1" x14ac:dyDescent="0.3">
      <c r="A13" s="8" t="s">
        <v>15</v>
      </c>
      <c r="B13" s="10">
        <v>439391</v>
      </c>
      <c r="C13" s="10">
        <v>607541</v>
      </c>
      <c r="D13" s="9">
        <v>427938</v>
      </c>
      <c r="E13" s="9">
        <v>378715</v>
      </c>
      <c r="F13" s="9">
        <v>449303</v>
      </c>
      <c r="G13" s="9">
        <v>211072</v>
      </c>
      <c r="H13" s="9">
        <v>215411</v>
      </c>
      <c r="I13" s="9">
        <v>208410</v>
      </c>
      <c r="J13" s="9">
        <v>428365</v>
      </c>
      <c r="K13" s="9">
        <v>469479</v>
      </c>
      <c r="L13" s="9">
        <v>265086</v>
      </c>
      <c r="M13" s="9">
        <v>341405</v>
      </c>
      <c r="N13" s="9">
        <f t="shared" si="0"/>
        <v>4442116</v>
      </c>
    </row>
    <row r="14" spans="1:16" ht="15.75" thickBot="1" x14ac:dyDescent="0.3">
      <c r="A14" s="8" t="str">
        <f>'[1]ART. 21 FRACC XLI'!A13</f>
        <v>Ingresos por Reconexión</v>
      </c>
      <c r="B14" s="10">
        <v>109782</v>
      </c>
      <c r="C14" s="10">
        <v>100308</v>
      </c>
      <c r="D14" s="9">
        <v>108845</v>
      </c>
      <c r="E14" s="9">
        <v>91230</v>
      </c>
      <c r="F14" s="9">
        <v>138519</v>
      </c>
      <c r="G14" s="9">
        <v>173768</v>
      </c>
      <c r="H14" s="9">
        <v>165532</v>
      </c>
      <c r="I14" s="9">
        <v>169831</v>
      </c>
      <c r="J14" s="9">
        <v>145130</v>
      </c>
      <c r="K14" s="9">
        <v>158933</v>
      </c>
      <c r="L14" s="9">
        <v>180240</v>
      </c>
      <c r="M14" s="9">
        <v>195763</v>
      </c>
      <c r="N14" s="9">
        <f t="shared" si="0"/>
        <v>1737881</v>
      </c>
    </row>
    <row r="15" spans="1:16" ht="15.75" thickBot="1" x14ac:dyDescent="0.3">
      <c r="A15" s="8" t="str">
        <f>'[1]ART. 21 FRACC XLI'!A14</f>
        <v>Servicios Diversos</v>
      </c>
      <c r="B15" s="10">
        <f>598+27037</f>
        <v>27635</v>
      </c>
      <c r="C15" s="10">
        <f>248+21071</f>
        <v>21319</v>
      </c>
      <c r="D15" s="9">
        <f>497+43429</f>
        <v>43926</v>
      </c>
      <c r="E15" s="9">
        <f>1323696+1145+18363</f>
        <v>1343204</v>
      </c>
      <c r="F15" s="9">
        <f>393+32097</f>
        <v>32490</v>
      </c>
      <c r="G15" s="9">
        <f>213811+337855+31083</f>
        <v>582749</v>
      </c>
      <c r="H15" s="9">
        <f>62776+417576+28672</f>
        <v>509024</v>
      </c>
      <c r="I15" s="9">
        <f>81683+281019+26183+1</f>
        <v>388886</v>
      </c>
      <c r="J15" s="9">
        <f>36976+476087+17306</f>
        <v>530369</v>
      </c>
      <c r="K15" s="9">
        <f>305961+254093+29337</f>
        <v>589391</v>
      </c>
      <c r="L15" s="9">
        <f>2807+178767+35950</f>
        <v>217524</v>
      </c>
      <c r="M15" s="9">
        <f>138+241001+38920</f>
        <v>280059</v>
      </c>
      <c r="N15" s="9">
        <f t="shared" si="0"/>
        <v>4566576</v>
      </c>
    </row>
    <row r="16" spans="1:16" ht="15.75" thickBot="1" x14ac:dyDescent="0.3">
      <c r="A16" s="8" t="str">
        <f>'[1]ART. 21 FRACC XLI'!A15</f>
        <v>ingresos Varios</v>
      </c>
      <c r="B16" s="10">
        <f>7312+165660+144889</f>
        <v>317861</v>
      </c>
      <c r="C16" s="10">
        <f>6703+148242+117917</f>
        <v>272862</v>
      </c>
      <c r="D16" s="9">
        <f>13648+175040+141433</f>
        <v>330121</v>
      </c>
      <c r="E16" s="9">
        <f>4824+164393+215489</f>
        <v>384706</v>
      </c>
      <c r="F16" s="9">
        <f>5095+183756+177872</f>
        <v>366723</v>
      </c>
      <c r="G16" s="9">
        <f>66318+188146+377851</f>
        <v>632315</v>
      </c>
      <c r="H16" s="9">
        <f>58410+180544+56048</f>
        <v>295002</v>
      </c>
      <c r="I16" s="9">
        <f>71263+208729+-10281</f>
        <v>269711</v>
      </c>
      <c r="J16" s="9">
        <f>61843+219132+16080</f>
        <v>297055</v>
      </c>
      <c r="K16" s="9">
        <f>59899+213718+155714</f>
        <v>429331</v>
      </c>
      <c r="L16" s="9">
        <f>91849+261988+20788</f>
        <v>374625</v>
      </c>
      <c r="M16" s="9">
        <f>87955+243877+175665</f>
        <v>507497</v>
      </c>
      <c r="N16" s="9">
        <f t="shared" si="0"/>
        <v>4477809</v>
      </c>
    </row>
    <row r="17" spans="1:14" ht="15.75" thickBot="1" x14ac:dyDescent="0.3">
      <c r="A17" s="8" t="s">
        <v>17</v>
      </c>
      <c r="B17" s="10">
        <v>0</v>
      </c>
      <c r="C17" s="10">
        <v>0</v>
      </c>
      <c r="D17" s="9">
        <v>0</v>
      </c>
      <c r="E17" s="9">
        <v>0</v>
      </c>
      <c r="F17" s="9">
        <v>173387</v>
      </c>
      <c r="G17" s="9">
        <v>52256</v>
      </c>
      <c r="H17" s="9">
        <v>635169</v>
      </c>
      <c r="I17" s="9">
        <v>0</v>
      </c>
      <c r="J17" s="9">
        <v>484415</v>
      </c>
      <c r="K17" s="9">
        <v>238617</v>
      </c>
      <c r="L17" s="9">
        <v>248981</v>
      </c>
      <c r="M17" s="9">
        <v>499412</v>
      </c>
      <c r="N17" s="9">
        <f t="shared" si="0"/>
        <v>2332237</v>
      </c>
    </row>
    <row r="18" spans="1:14" ht="15.75" thickBot="1" x14ac:dyDescent="0.3">
      <c r="A18" s="8" t="s">
        <v>18</v>
      </c>
      <c r="B18" s="10">
        <v>0</v>
      </c>
      <c r="C18" s="10">
        <v>0</v>
      </c>
      <c r="D18" s="9">
        <v>0</v>
      </c>
      <c r="E18" s="9">
        <v>0</v>
      </c>
      <c r="F18" s="9">
        <v>0</v>
      </c>
      <c r="G18" s="9">
        <v>79301</v>
      </c>
      <c r="H18" s="9">
        <v>57401</v>
      </c>
      <c r="I18" s="9">
        <v>92978</v>
      </c>
      <c r="J18" s="9">
        <v>80179</v>
      </c>
      <c r="K18" s="9">
        <v>105878</v>
      </c>
      <c r="L18" s="9">
        <v>96665</v>
      </c>
      <c r="M18" s="9">
        <v>75296</v>
      </c>
      <c r="N18" s="9">
        <f t="shared" si="0"/>
        <v>587698</v>
      </c>
    </row>
    <row r="19" spans="1:14" ht="15.75" thickBot="1" x14ac:dyDescent="0.3">
      <c r="A19" s="8" t="s">
        <v>19</v>
      </c>
      <c r="B19" s="10">
        <v>0</v>
      </c>
      <c r="C19" s="10">
        <v>0</v>
      </c>
      <c r="D19" s="9">
        <v>0</v>
      </c>
      <c r="E19" s="9">
        <v>0</v>
      </c>
      <c r="F19" s="9">
        <v>0</v>
      </c>
      <c r="G19" s="9">
        <v>26370</v>
      </c>
      <c r="H19" s="9">
        <v>11395</v>
      </c>
      <c r="I19" s="9">
        <v>13153</v>
      </c>
      <c r="J19" s="9">
        <v>46847</v>
      </c>
      <c r="K19" s="9">
        <v>15527</v>
      </c>
      <c r="L19" s="9">
        <v>54614</v>
      </c>
      <c r="M19" s="9">
        <v>68997</v>
      </c>
      <c r="N19" s="9">
        <f t="shared" si="0"/>
        <v>236903</v>
      </c>
    </row>
    <row r="20" spans="1:14" ht="15.75" thickBot="1" x14ac:dyDescent="0.3">
      <c r="A20" s="8" t="s">
        <v>20</v>
      </c>
      <c r="B20" s="10">
        <v>0</v>
      </c>
      <c r="C20" s="10">
        <v>0</v>
      </c>
      <c r="D20" s="9">
        <v>0</v>
      </c>
      <c r="E20" s="9">
        <v>0</v>
      </c>
      <c r="F20" s="9">
        <v>0</v>
      </c>
      <c r="G20" s="9">
        <v>74515</v>
      </c>
      <c r="H20" s="9">
        <v>131860</v>
      </c>
      <c r="I20" s="9">
        <v>117999</v>
      </c>
      <c r="J20" s="9">
        <v>96175</v>
      </c>
      <c r="K20" s="9">
        <v>83015</v>
      </c>
      <c r="L20" s="9">
        <v>78424</v>
      </c>
      <c r="M20" s="9">
        <v>69776</v>
      </c>
      <c r="N20" s="9">
        <f t="shared" si="0"/>
        <v>651764</v>
      </c>
    </row>
    <row r="21" spans="1:14" ht="15.75" thickBot="1" x14ac:dyDescent="0.3">
      <c r="A21" s="8" t="s">
        <v>21</v>
      </c>
      <c r="B21" s="10">
        <v>0</v>
      </c>
      <c r="C21" s="10">
        <v>0</v>
      </c>
      <c r="D21" s="9">
        <v>0</v>
      </c>
      <c r="E21" s="9">
        <v>0</v>
      </c>
      <c r="F21" s="9">
        <v>0</v>
      </c>
      <c r="G21" s="9">
        <v>90378</v>
      </c>
      <c r="H21" s="9">
        <v>69612</v>
      </c>
      <c r="I21" s="9">
        <v>72396</v>
      </c>
      <c r="J21" s="9">
        <v>49675</v>
      </c>
      <c r="K21" s="9">
        <v>27605</v>
      </c>
      <c r="L21" s="9">
        <v>12257</v>
      </c>
      <c r="M21" s="9">
        <v>12694</v>
      </c>
      <c r="N21" s="9">
        <f t="shared" si="0"/>
        <v>334617</v>
      </c>
    </row>
    <row r="22" spans="1:14" ht="15.75" thickBot="1" x14ac:dyDescent="0.3">
      <c r="A22" s="8" t="str">
        <f>'[1]ART. 21 FRACC XLI'!A16</f>
        <v>Bonificaciones</v>
      </c>
      <c r="B22" s="10">
        <v>-1380832</v>
      </c>
      <c r="C22" s="10">
        <v>-1290796</v>
      </c>
      <c r="D22" s="9">
        <v>-1511296</v>
      </c>
      <c r="E22" s="9">
        <v>-1497921</v>
      </c>
      <c r="F22" s="9">
        <v>-1585460</v>
      </c>
      <c r="G22" s="9">
        <v>-1531536</v>
      </c>
      <c r="H22" s="9">
        <v>-1557605</v>
      </c>
      <c r="I22" s="9">
        <v>-1675611</v>
      </c>
      <c r="J22" s="9">
        <v>-1632275</v>
      </c>
      <c r="K22" s="9">
        <v>-1551093</v>
      </c>
      <c r="L22" s="9">
        <v>-1490540</v>
      </c>
      <c r="M22" s="9">
        <v>-1403056</v>
      </c>
      <c r="N22" s="9">
        <f t="shared" si="0"/>
        <v>-18108021</v>
      </c>
    </row>
    <row r="23" spans="1:14" ht="24" customHeight="1" thickBot="1" x14ac:dyDescent="0.3">
      <c r="A23" s="11" t="s">
        <v>13</v>
      </c>
      <c r="B23" s="12">
        <f t="shared" ref="B23:N23" si="1">SUM(B8:B22)</f>
        <v>17346150</v>
      </c>
      <c r="C23" s="12">
        <f t="shared" si="1"/>
        <v>16875976</v>
      </c>
      <c r="D23" s="12">
        <f t="shared" si="1"/>
        <v>18920092</v>
      </c>
      <c r="E23" s="12">
        <f t="shared" si="1"/>
        <v>19803924</v>
      </c>
      <c r="F23" s="12">
        <f t="shared" si="1"/>
        <v>22419638</v>
      </c>
      <c r="G23" s="12">
        <f t="shared" si="1"/>
        <v>21743157</v>
      </c>
      <c r="H23" s="12">
        <f t="shared" si="1"/>
        <v>20877232</v>
      </c>
      <c r="I23" s="12">
        <f t="shared" si="1"/>
        <v>21977662</v>
      </c>
      <c r="J23" s="12">
        <f t="shared" si="1"/>
        <v>21013378</v>
      </c>
      <c r="K23" s="12">
        <f t="shared" si="1"/>
        <v>29280001</v>
      </c>
      <c r="L23" s="12">
        <f t="shared" si="1"/>
        <v>19526065</v>
      </c>
      <c r="M23" s="12">
        <f t="shared" si="1"/>
        <v>25962364</v>
      </c>
      <c r="N23" s="12">
        <f t="shared" si="1"/>
        <v>255745639</v>
      </c>
    </row>
    <row r="24" spans="1:14" ht="15.75" thickTop="1" x14ac:dyDescent="0.25"/>
  </sheetData>
  <mergeCells count="6">
    <mergeCell ref="A1:N1"/>
    <mergeCell ref="A2:N2"/>
    <mergeCell ref="A6:N6"/>
    <mergeCell ref="A3:N3"/>
    <mergeCell ref="A4:N4"/>
    <mergeCell ref="A5:N5"/>
  </mergeCells>
  <pageMargins left="1.4960629921259843" right="0.70866141732283472" top="0.74803149606299213" bottom="0.74803149606299213" header="0.35433070866141736" footer="0.31496062992125984"/>
  <pageSetup paperSize="190" scale="6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:F28"/>
    </sheetView>
  </sheetViews>
  <sheetFormatPr baseColWidth="10" defaultRowHeight="15" x14ac:dyDescent="0.25"/>
  <sheetData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"/>
  <sheetViews>
    <sheetView workbookViewId="0">
      <selection activeCell="G30" sqref="G30"/>
    </sheetView>
  </sheetViews>
  <sheetFormatPr baseColWidth="10" defaultRowHeight="15" x14ac:dyDescent="0.25"/>
  <cols>
    <col min="4" max="4" width="11.42578125" style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INGRESOS</vt:lpstr>
      <vt:lpstr>HOJA</vt:lpstr>
      <vt:lpstr>HOJA2</vt:lpstr>
      <vt:lpstr>INGRESOS!Área_de_impresión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Isabel Gamez</dc:creator>
  <cp:lastModifiedBy>Manuela Margarita Lopez Nañez</cp:lastModifiedBy>
  <cp:lastPrinted>2018-01-08T15:28:59Z</cp:lastPrinted>
  <dcterms:created xsi:type="dcterms:W3CDTF">2014-10-15T20:38:19Z</dcterms:created>
  <dcterms:modified xsi:type="dcterms:W3CDTF">2018-01-12T17:48:03Z</dcterms:modified>
</cp:coreProperties>
</file>